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210" windowHeight="4800" activeTab="0"/>
  </bookViews>
  <sheets>
    <sheet name="1Y22" sheetId="1" r:id="rId1"/>
    <sheet name="3Q22" sheetId="2" r:id="rId2"/>
    <sheet name="1H22" sheetId="3" r:id="rId3"/>
    <sheet name="1Q22" sheetId="4" r:id="rId4"/>
    <sheet name="1Y21" sheetId="5" r:id="rId5"/>
    <sheet name="3Q21" sheetId="6" r:id="rId6"/>
    <sheet name="1H21" sheetId="7" r:id="rId7"/>
    <sheet name="1Q21" sheetId="8" r:id="rId8"/>
    <sheet name="1Y20" sheetId="9" r:id="rId9"/>
    <sheet name="3Q20" sheetId="10" r:id="rId10"/>
    <sheet name="1H20" sheetId="11" r:id="rId11"/>
    <sheet name="1Q20" sheetId="12" r:id="rId12"/>
    <sheet name="1Y19" sheetId="13" r:id="rId13"/>
    <sheet name="3Q19" sheetId="14" r:id="rId14"/>
    <sheet name="1H19" sheetId="15" r:id="rId15"/>
    <sheet name="1Q19" sheetId="16" r:id="rId16"/>
    <sheet name="1Y18" sheetId="17" r:id="rId17"/>
    <sheet name="3Q18" sheetId="18" r:id="rId18"/>
    <sheet name="1H18" sheetId="19" r:id="rId19"/>
    <sheet name="1Q18" sheetId="20" r:id="rId20"/>
    <sheet name="RR17" sheetId="21" r:id="rId21"/>
    <sheet name="3Q17" sheetId="22" r:id="rId22"/>
    <sheet name="1H17" sheetId="23" r:id="rId23"/>
    <sheet name="1Q17" sheetId="24" r:id="rId24"/>
    <sheet name="RR16" sheetId="25" r:id="rId25"/>
    <sheet name="3Q16" sheetId="26" r:id="rId26"/>
    <sheet name="1H16" sheetId="27" r:id="rId27"/>
    <sheet name="1Q16" sheetId="28" r:id="rId28"/>
    <sheet name="RR2015" sheetId="29" r:id="rId29"/>
    <sheet name="3Q15" sheetId="30" r:id="rId30"/>
    <sheet name="1H15" sheetId="31" r:id="rId31"/>
    <sheet name="1Q15" sheetId="32" r:id="rId32"/>
    <sheet name="RR2014" sheetId="33" r:id="rId33"/>
    <sheet name="3Q14" sheetId="34" r:id="rId34"/>
    <sheet name="1H14" sheetId="35" r:id="rId35"/>
    <sheet name="1Q14" sheetId="36" r:id="rId36"/>
    <sheet name="RR13" sheetId="37" r:id="rId37"/>
    <sheet name="3Q13" sheetId="38" r:id="rId38"/>
    <sheet name="1H13" sheetId="39" r:id="rId39"/>
    <sheet name="1Q13" sheetId="40" r:id="rId40"/>
    <sheet name="RR12" sheetId="41" r:id="rId41"/>
    <sheet name="3Q12" sheetId="42" r:id="rId42"/>
    <sheet name="1H12" sheetId="43" r:id="rId43"/>
    <sheet name="1Q12" sheetId="44" r:id="rId44"/>
    <sheet name="RR11" sheetId="45" r:id="rId45"/>
    <sheet name="3Q11" sheetId="46" r:id="rId46"/>
    <sheet name="1H11" sheetId="47" r:id="rId47"/>
    <sheet name="1Q11" sheetId="48" r:id="rId48"/>
    <sheet name="RR10" sheetId="49" r:id="rId49"/>
  </sheets>
  <definedNames>
    <definedName name="_Hlk482608417" localSheetId="18">'1H18'!$A$1</definedName>
    <definedName name="_Hlk482608417" localSheetId="14">'1H19'!$A$1</definedName>
    <definedName name="_Hlk482608417" localSheetId="10">'1H20'!$A$1</definedName>
    <definedName name="_Hlk482608417" localSheetId="6">'1H21'!$A$1</definedName>
    <definedName name="_Hlk482608417" localSheetId="2">'1H22'!$A$1</definedName>
    <definedName name="_Hlk482608417" localSheetId="19">'1Q18'!$A$1</definedName>
    <definedName name="_Hlk482608417" localSheetId="15">'1Q19'!$A$1</definedName>
    <definedName name="_Hlk482608417" localSheetId="11">'1Q20'!$A$1</definedName>
    <definedName name="_Hlk482608417" localSheetId="7">'1Q21'!$A$1</definedName>
    <definedName name="_Hlk482608417" localSheetId="3">'1Q22'!$A$1</definedName>
    <definedName name="_Hlk482608417" localSheetId="16">'1Y18'!$A$1</definedName>
    <definedName name="_Hlk482608417" localSheetId="12">'1Y19'!$A$1</definedName>
    <definedName name="_Hlk482608417" localSheetId="8">'1Y20'!$A$1</definedName>
    <definedName name="_Hlk482608417" localSheetId="4">'1Y21'!$A$1</definedName>
    <definedName name="_Hlk482608417" localSheetId="0">'1Y22'!$A$1</definedName>
    <definedName name="_Hlk482608417" localSheetId="17">'3Q18'!$A$1</definedName>
    <definedName name="_Hlk482608417" localSheetId="13">'3Q19'!$A$1</definedName>
    <definedName name="_Hlk482608417" localSheetId="9">'3Q20'!$A$1</definedName>
    <definedName name="_Hlk482608417" localSheetId="5">'3Q21'!$A$1</definedName>
    <definedName name="_Hlk482608417" localSheetId="1">'3Q22'!$A$1</definedName>
  </definedNames>
  <calcPr fullCalcOnLoad="1"/>
</workbook>
</file>

<file path=xl/sharedStrings.xml><?xml version="1.0" encoding="utf-8"?>
<sst xmlns="http://schemas.openxmlformats.org/spreadsheetml/2006/main" count="1274" uniqueCount="192">
  <si>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</si>
  <si>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</si>
  <si>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</si>
  <si>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</si>
  <si>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</si>
  <si>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</si>
  <si>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</si>
  <si>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</si>
  <si>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</si>
  <si>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</si>
  <si>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</si>
  <si>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</si>
  <si>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</si>
  <si>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</si>
  <si>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</si>
  <si>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</si>
  <si>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</si>
  <si>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</si>
  <si>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</si>
  <si>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</si>
  <si>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</si>
  <si>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</si>
  <si>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</si>
  <si>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</si>
  <si>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</si>
  <si>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</si>
  <si>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</si>
  <si>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</si>
  <si>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</si>
  <si>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</si>
  <si>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</si>
  <si>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</si>
  <si>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</si>
  <si>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</si>
  <si>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</si>
  <si>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</si>
  <si>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</si>
  <si>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</si>
  <si>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</si>
  <si>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</si>
  <si>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</si>
  <si>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</si>
  <si>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</si>
  <si>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</si>
  <si>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</si>
  <si>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</si>
  <si>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</si>
  <si>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</si>
  <si>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</si>
  <si>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</si>
  <si>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</si>
  <si>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</si>
  <si>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</si>
  <si>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</si>
  <si>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</si>
  <si>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</si>
  <si>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</si>
  <si>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</si>
  <si>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</si>
  <si>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</si>
  <si>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</si>
  <si>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</si>
  <si>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</si>
  <si>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</si>
  <si>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</si>
  <si>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</si>
  <si>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</si>
  <si>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</si>
  <si>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</si>
  <si>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</si>
  <si>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</si>
  <si>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</si>
  <si>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</si>
  <si>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</si>
  <si>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</si>
  <si>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</si>
  <si>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</si>
  <si>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</si>
  <si>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</si>
  <si>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</si>
  <si>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</si>
  <si>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</si>
  <si>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</si>
  <si>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</si>
  <si>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</si>
  <si>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</si>
  <si>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</si>
  <si>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</si>
  <si>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</si>
  <si>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</si>
  <si>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</si>
  <si>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</si>
  <si>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</si>
  <si>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</si>
  <si>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</si>
  <si>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</si>
  <si>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</si>
  <si>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</si>
  <si>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</si>
  <si>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</si>
  <si>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</si>
  <si>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</si>
  <si>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</si>
  <si>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</si>
  <si>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</si>
  <si>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</si>
  <si>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</si>
  <si>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</si>
  <si>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</si>
  <si>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</si>
  <si>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</si>
  <si>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</si>
  <si>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</si>
  <si>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</si>
  <si>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</si>
  <si>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</si>
  <si>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</si>
  <si>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</si>
  <si>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</si>
  <si>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</si>
  <si>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</si>
  <si>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</si>
  <si>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</si>
  <si>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</si>
  <si>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</si>
  <si>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</si>
  <si>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</si>
  <si>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</si>
  <si>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</si>
  <si>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</si>
  <si>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</si>
  <si>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</si>
  <si>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</si>
  <si>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</si>
  <si>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</si>
  <si>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</si>
  <si>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</si>
  <si>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</si>
  <si>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</si>
  <si>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</si>
  <si>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</si>
  <si>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</si>
  <si>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</si>
  <si>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</si>
  <si>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</si>
  <si>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</si>
  <si>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</si>
  <si>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</si>
  <si>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</si>
  <si>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</si>
  <si>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</si>
  <si>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</si>
  <si>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</si>
  <si>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</si>
  <si>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</si>
  <si>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</si>
  <si>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</si>
  <si>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</si>
  <si>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</si>
  <si>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</si>
  <si>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</si>
  <si>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</si>
  <si>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</si>
  <si>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</si>
  <si>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</si>
  <si>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</si>
  <si>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</si>
  <si>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</si>
  <si>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</si>
  <si>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</si>
  <si>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</si>
  <si>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</si>
  <si>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</si>
  <si>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</si>
  <si>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</si>
  <si>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</si>
  <si>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</si>
  <si>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</si>
  <si>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</si>
  <si>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</si>
  <si>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</si>
  <si>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</si>
  <si>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</si>
  <si>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</si>
  <si>
    <t>od 01.01.2021
do 31.03.2021</t>
  </si>
  <si>
    <t>od 01.01.2021
do 30.06.2021</t>
  </si>
  <si>
    <t>od 01.01.2021
do 30.09.2021</t>
  </si>
  <si>
    <t>od 01.01.2021
do 31.12.2021</t>
  </si>
  <si>
    <t>od 01.01.2022
do 31.03.2022</t>
  </si>
  <si>
    <t>od 01.01.2022
do 30.06.2022</t>
  </si>
  <si>
    <t>od 01.01.2022
do 30.09.2022</t>
  </si>
  <si>
    <t>od 01.01.2022
do 31.12.2022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</si>
</sst>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174" fontId="70" fillId="0" borderId="17" xfId="0" applyNumberFormat="1" applyFont="1" applyFill="1" applyBorder="1" applyAlignment="1">
      <alignment horizontal="right" vertical="center" wrapText="1"/>
    </xf>
    <xf numFmtId="174" fontId="70" fillId="0" borderId="18" xfId="0" applyNumberFormat="1" applyFont="1" applyFill="1" applyBorder="1" applyAlignment="1">
      <alignment horizontal="right" vertical="center" wrapText="1"/>
    </xf>
    <xf numFmtId="3" fontId="70" fillId="37" borderId="17" xfId="0" applyNumberFormat="1" applyFont="1" applyFill="1" applyBorder="1" applyAlignment="1">
      <alignment horizontal="right" vertical="center" wrapText="1"/>
    </xf>
    <xf numFmtId="2" fontId="70" fillId="37" borderId="17" xfId="0" applyNumberFormat="1" applyFont="1" applyFill="1" applyBorder="1" applyAlignment="1">
      <alignment horizontal="right" vertical="center" wrapText="1"/>
    </xf>
    <xf numFmtId="174" fontId="70" fillId="37" borderId="17" xfId="0" applyNumberFormat="1" applyFont="1" applyFill="1" applyBorder="1" applyAlignment="1">
      <alignment horizontal="right" vertical="center" wrapText="1"/>
    </xf>
    <xf numFmtId="9" fontId="70" fillId="37" borderId="17" xfId="0" applyNumberFormat="1" applyFont="1" applyFill="1" applyBorder="1" applyAlignment="1">
      <alignment horizontal="right" vertical="center" wrapText="1"/>
    </xf>
    <xf numFmtId="170" fontId="70" fillId="0" borderId="17" xfId="0" applyNumberFormat="1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8" borderId="22" xfId="0" applyFont="1" applyFill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/>
    </xf>
    <xf numFmtId="0" fontId="74" fillId="38" borderId="27" xfId="0" applyFont="1" applyFill="1" applyBorder="1" applyAlignment="1">
      <alignment horizontal="center" vertical="center"/>
    </xf>
    <xf numFmtId="0" fontId="74" fillId="38" borderId="28" xfId="0" applyFont="1" applyFill="1" applyBorder="1" applyAlignment="1">
      <alignment horizontal="center" vertical="center"/>
    </xf>
    <xf numFmtId="0" fontId="74" fillId="38" borderId="29" xfId="0" applyFont="1" applyFill="1" applyBorder="1" applyAlignment="1">
      <alignment horizontal="center" vertical="center"/>
    </xf>
    <xf numFmtId="0" fontId="74" fillId="38" borderId="30" xfId="0" applyFont="1" applyFill="1" applyBorder="1" applyAlignment="1">
      <alignment horizontal="center" vertical="center"/>
    </xf>
    <xf numFmtId="0" fontId="63" fillId="38" borderId="22" xfId="0" applyFont="1" applyFill="1" applyBorder="1" applyAlignment="1">
      <alignment vertical="center" wrapText="1"/>
    </xf>
    <xf numFmtId="0" fontId="63" fillId="38" borderId="13" xfId="0" applyFont="1" applyFill="1" applyBorder="1" applyAlignment="1">
      <alignment vertical="center" wrapText="1"/>
    </xf>
    <xf numFmtId="0" fontId="73" fillId="38" borderId="22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E15" sqref="E15:E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191</v>
      </c>
      <c r="C2" s="1" t="s">
        <v>187</v>
      </c>
      <c r="D2" s="1" t="str">
        <f>B2</f>
        <v>od 01.01.2022
do 31.12.2022</v>
      </c>
      <c r="E2" s="1" t="s">
        <v>187</v>
      </c>
    </row>
    <row r="3" spans="1:7" ht="17.25" customHeight="1" thickBot="1" thickTop="1">
      <c r="A3" s="54" t="s">
        <v>5</v>
      </c>
      <c r="B3" s="76">
        <v>1283</v>
      </c>
      <c r="C3" s="76">
        <v>1791</v>
      </c>
      <c r="D3" s="76">
        <v>274</v>
      </c>
      <c r="E3" s="76">
        <v>391</v>
      </c>
      <c r="F3" s="86"/>
      <c r="G3" s="71"/>
    </row>
    <row r="4" spans="1:9" ht="17.25" customHeight="1" thickBot="1">
      <c r="A4" s="54" t="s">
        <v>6</v>
      </c>
      <c r="B4" s="76">
        <v>3444</v>
      </c>
      <c r="C4" s="76">
        <v>3451</v>
      </c>
      <c r="D4" s="76">
        <v>735</v>
      </c>
      <c r="E4" s="76">
        <v>754</v>
      </c>
      <c r="F4" s="86"/>
      <c r="G4" s="71"/>
      <c r="I4" s="87"/>
    </row>
    <row r="5" spans="1:9" ht="17.25" customHeight="1" thickBot="1">
      <c r="A5" s="54" t="s">
        <v>183</v>
      </c>
      <c r="B5" s="76">
        <f>-2162</f>
        <v>-2162</v>
      </c>
      <c r="C5" s="76">
        <v>-1660</v>
      </c>
      <c r="D5" s="76">
        <f>-461</f>
        <v>-461</v>
      </c>
      <c r="E5" s="76">
        <v>-363</v>
      </c>
      <c r="F5" s="86"/>
      <c r="G5" s="71"/>
      <c r="I5" s="87"/>
    </row>
    <row r="6" spans="1:9" ht="17.25" customHeight="1" thickBot="1">
      <c r="A6" s="54" t="s">
        <v>91</v>
      </c>
      <c r="B6" s="76">
        <f>-2260</f>
        <v>-2260</v>
      </c>
      <c r="C6" s="76">
        <v>-1551</v>
      </c>
      <c r="D6" s="76">
        <f>-482</f>
        <v>-482</v>
      </c>
      <c r="E6" s="76">
        <v>-339</v>
      </c>
      <c r="F6" s="86"/>
      <c r="G6" s="71"/>
      <c r="I6" s="87"/>
    </row>
    <row r="7" spans="1:8" ht="17.25" customHeight="1" thickBot="1">
      <c r="A7" s="54" t="s">
        <v>92</v>
      </c>
      <c r="B7" s="76">
        <f>-1804</f>
        <v>-1804</v>
      </c>
      <c r="C7" s="76">
        <v>-1535</v>
      </c>
      <c r="D7" s="76">
        <f>-385</f>
        <v>-385</v>
      </c>
      <c r="E7" s="76">
        <v>-335</v>
      </c>
      <c r="F7" s="86"/>
      <c r="G7" s="71"/>
      <c r="H7" s="87"/>
    </row>
    <row r="8" spans="1:7" ht="17.25" customHeight="1" thickBot="1">
      <c r="A8" s="54" t="s">
        <v>93</v>
      </c>
      <c r="B8" s="76">
        <f>-1769</f>
        <v>-1769</v>
      </c>
      <c r="C8" s="76">
        <v>-609</v>
      </c>
      <c r="D8" s="76">
        <f>-377</f>
        <v>-377</v>
      </c>
      <c r="E8" s="76">
        <v>-133</v>
      </c>
      <c r="F8" s="86"/>
      <c r="G8" s="71"/>
    </row>
    <row r="9" spans="1:7" ht="17.25" customHeight="1" thickBot="1">
      <c r="A9" s="54" t="s">
        <v>11</v>
      </c>
      <c r="B9" s="76">
        <v>2731</v>
      </c>
      <c r="C9" s="76">
        <v>38277</v>
      </c>
      <c r="D9" s="76">
        <v>583</v>
      </c>
      <c r="E9" s="76">
        <v>8362</v>
      </c>
      <c r="F9" s="86"/>
      <c r="G9" s="71"/>
    </row>
    <row r="10" spans="1:7" ht="17.25" customHeight="1" thickBot="1">
      <c r="A10" s="54" t="s">
        <v>13</v>
      </c>
      <c r="B10" s="76">
        <v>552</v>
      </c>
      <c r="C10" s="76">
        <v>-14</v>
      </c>
      <c r="D10" s="76">
        <v>118</v>
      </c>
      <c r="E10" s="76">
        <v>-3</v>
      </c>
      <c r="F10" s="86"/>
      <c r="G10" s="71"/>
    </row>
    <row r="11" spans="1:7" ht="17.25" customHeight="1" thickBot="1">
      <c r="A11" s="54" t="s">
        <v>15</v>
      </c>
      <c r="B11" s="76">
        <f>-29496</f>
        <v>-29496</v>
      </c>
      <c r="C11" s="76">
        <v>-2402</v>
      </c>
      <c r="D11" s="76">
        <f>-6291</f>
        <v>-6291</v>
      </c>
      <c r="E11" s="76">
        <v>-525</v>
      </c>
      <c r="F11" s="86"/>
      <c r="G11" s="71"/>
    </row>
    <row r="12" spans="1:7" ht="17.25" customHeight="1" thickBot="1">
      <c r="A12" s="54" t="s">
        <v>17</v>
      </c>
      <c r="B12" s="76">
        <f>SUM(B9:B11)</f>
        <v>-26213</v>
      </c>
      <c r="C12" s="76">
        <v>35861</v>
      </c>
      <c r="D12" s="76">
        <f>-5591</f>
        <v>-5591</v>
      </c>
      <c r="E12" s="76">
        <v>7834</v>
      </c>
      <c r="F12" s="86"/>
      <c r="G12" s="71"/>
    </row>
    <row r="13" spans="1:7" ht="17.25" customHeight="1" thickBot="1">
      <c r="A13" s="54" t="s">
        <v>22</v>
      </c>
      <c r="B13" s="77">
        <f>-0.36</f>
        <v>-0.36</v>
      </c>
      <c r="C13" s="77">
        <v>-0.07</v>
      </c>
      <c r="D13" s="77">
        <f>-0.08</f>
        <v>-0.08</v>
      </c>
      <c r="E13" s="77">
        <v>-0.02</v>
      </c>
      <c r="F13" s="86"/>
      <c r="G13" s="71"/>
    </row>
    <row r="14" spans="1:6" ht="17.25" customHeight="1" thickBot="1">
      <c r="A14" s="1"/>
      <c r="B14" s="85">
        <v>44926</v>
      </c>
      <c r="C14" s="85">
        <v>44561</v>
      </c>
      <c r="D14" s="85">
        <f>B14</f>
        <v>44926</v>
      </c>
      <c r="E14" s="85">
        <v>44561</v>
      </c>
      <c r="F14" s="86"/>
    </row>
    <row r="15" spans="1:9" ht="17.25" customHeight="1" thickBot="1" thickTop="1">
      <c r="A15" s="54" t="s">
        <v>18</v>
      </c>
      <c r="B15" s="76">
        <v>36834</v>
      </c>
      <c r="C15" s="76">
        <v>69018</v>
      </c>
      <c r="D15" s="76">
        <v>7854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7386</v>
      </c>
      <c r="C16" s="76">
        <v>8410</v>
      </c>
      <c r="D16" s="76">
        <v>1575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29448</v>
      </c>
      <c r="C17" s="76">
        <v>60608</v>
      </c>
      <c r="D17" s="76">
        <v>6279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11.54</v>
      </c>
      <c r="C19" s="94">
        <v>7.23</v>
      </c>
      <c r="D19" s="88">
        <v>2.46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0.2005146598764408</v>
      </c>
      <c r="C20" s="79">
        <v>0.12184629797322337</v>
      </c>
      <c r="D20" s="79">
        <f>B20</f>
        <v>0.2005146598764408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190</v>
      </c>
      <c r="C2" s="1" t="s">
        <v>186</v>
      </c>
      <c r="D2" s="1" t="str">
        <f>B2</f>
        <v>od 01.01.2022
do 30.09.2022</v>
      </c>
      <c r="E2" s="1" t="str">
        <f>C2</f>
        <v>od 01.01.2021
do 30.09.2021</v>
      </c>
    </row>
    <row r="3" spans="1:7" ht="17.25" customHeight="1" thickBot="1" thickTop="1">
      <c r="A3" s="54" t="s">
        <v>5</v>
      </c>
      <c r="B3" s="76">
        <v>945</v>
      </c>
      <c r="C3" s="76">
        <v>1605.92974</v>
      </c>
      <c r="D3" s="76">
        <v>201</v>
      </c>
      <c r="E3" s="76">
        <v>352.29431926759355</v>
      </c>
      <c r="F3" s="86"/>
      <c r="G3" s="71"/>
    </row>
    <row r="4" spans="1:9" ht="17.25" customHeight="1" thickBot="1">
      <c r="A4" s="54" t="s">
        <v>6</v>
      </c>
      <c r="B4" s="76">
        <v>2961</v>
      </c>
      <c r="C4" s="76">
        <v>2503.46644</v>
      </c>
      <c r="D4" s="76">
        <v>632</v>
      </c>
      <c r="E4" s="76">
        <v>549.1877903008794</v>
      </c>
      <c r="F4" s="86"/>
      <c r="G4" s="71"/>
      <c r="I4" s="87"/>
    </row>
    <row r="5" spans="1:9" ht="17.25" customHeight="1" thickBot="1">
      <c r="A5" s="54" t="s">
        <v>183</v>
      </c>
      <c r="B5" s="76">
        <v>-2016</v>
      </c>
      <c r="C5" s="76">
        <f>-897</f>
        <v>-897</v>
      </c>
      <c r="D5" s="76">
        <f>-430</f>
        <v>-430</v>
      </c>
      <c r="E5" s="76">
        <v>-196.89347103328586</v>
      </c>
      <c r="F5" s="86"/>
      <c r="G5" s="71"/>
      <c r="I5" s="87"/>
    </row>
    <row r="6" spans="1:9" ht="17.25" customHeight="1" thickBot="1">
      <c r="A6" s="54" t="s">
        <v>91</v>
      </c>
      <c r="B6" s="76">
        <v>-1995</v>
      </c>
      <c r="C6" s="76">
        <f>-854</f>
        <v>-854</v>
      </c>
      <c r="D6" s="76">
        <f>-426</f>
        <v>-426</v>
      </c>
      <c r="E6" s="76">
        <v>-187.47209894116958</v>
      </c>
      <c r="F6" s="86"/>
      <c r="G6" s="71"/>
      <c r="I6" s="87"/>
    </row>
    <row r="7" spans="1:8" ht="17.25" customHeight="1" thickBot="1">
      <c r="A7" s="54" t="s">
        <v>92</v>
      </c>
      <c r="B7" s="76">
        <v>-1713</v>
      </c>
      <c r="C7" s="76">
        <f>-854</f>
        <v>-854</v>
      </c>
      <c r="D7" s="76">
        <f>-365</f>
        <v>-365</v>
      </c>
      <c r="E7" s="76">
        <v>-187.38395789052902</v>
      </c>
      <c r="F7" s="86"/>
      <c r="G7" s="71"/>
      <c r="H7" s="87"/>
    </row>
    <row r="8" spans="1:7" ht="17.25" customHeight="1" thickBot="1">
      <c r="A8" s="54" t="s">
        <v>93</v>
      </c>
      <c r="B8" s="76">
        <v>-1710</v>
      </c>
      <c r="C8" s="76">
        <v>290.26631</v>
      </c>
      <c r="D8" s="76">
        <f>-365</f>
        <v>-365</v>
      </c>
      <c r="E8" s="76">
        <v>63.675993750365606</v>
      </c>
      <c r="F8" s="86"/>
      <c r="G8" s="71"/>
    </row>
    <row r="9" spans="1:7" ht="17.25" customHeight="1" thickBot="1">
      <c r="A9" s="54" t="s">
        <v>11</v>
      </c>
      <c r="B9" s="76">
        <v>1521</v>
      </c>
      <c r="C9" s="76">
        <v>38644</v>
      </c>
      <c r="D9" s="76">
        <v>324.44385455131516</v>
      </c>
      <c r="E9" s="76">
        <v>8477.37066864263</v>
      </c>
      <c r="F9" s="86"/>
      <c r="G9" s="71"/>
    </row>
    <row r="10" spans="1:7" ht="17.25" customHeight="1" thickBot="1">
      <c r="A10" s="54" t="s">
        <v>13</v>
      </c>
      <c r="B10" s="76">
        <v>64</v>
      </c>
      <c r="C10" s="76">
        <v>-9</v>
      </c>
      <c r="D10" s="76">
        <v>13.651812420305175</v>
      </c>
      <c r="E10" s="76">
        <v>-1.974338474738217</v>
      </c>
      <c r="F10" s="86"/>
      <c r="G10" s="71"/>
    </row>
    <row r="11" spans="1:7" ht="17.25" customHeight="1" thickBot="1">
      <c r="A11" s="54" t="s">
        <v>15</v>
      </c>
      <c r="B11" s="76">
        <v>-29189</v>
      </c>
      <c r="C11" s="76">
        <v>-2036</v>
      </c>
      <c r="D11" s="76">
        <v>-6226.2930115044965</v>
      </c>
      <c r="E11" s="76">
        <v>-446.6392371741122</v>
      </c>
      <c r="F11" s="86"/>
      <c r="G11" s="71"/>
    </row>
    <row r="12" spans="1:7" ht="17.25" customHeight="1" thickBot="1">
      <c r="A12" s="54" t="s">
        <v>17</v>
      </c>
      <c r="B12" s="76">
        <f>SUM(B9:B11)</f>
        <v>-27604</v>
      </c>
      <c r="C12" s="76">
        <v>36599</v>
      </c>
      <c r="D12" s="76">
        <f>SUM(D9:D11)</f>
        <v>-5888.197344532876</v>
      </c>
      <c r="E12" s="76">
        <v>8028.757092993779</v>
      </c>
      <c r="F12" s="86"/>
      <c r="G12" s="71"/>
    </row>
    <row r="13" spans="1:7" ht="17.25" customHeight="1" thickBot="1">
      <c r="A13" s="54" t="s">
        <v>22</v>
      </c>
      <c r="B13" s="77">
        <v>-0.67</v>
      </c>
      <c r="C13" s="77">
        <v>0.03461964186039855</v>
      </c>
      <c r="D13" s="77">
        <v>-0.14290643884862755</v>
      </c>
      <c r="E13" s="77">
        <v>0.007594543434071401</v>
      </c>
      <c r="F13" s="86"/>
      <c r="G13" s="71"/>
    </row>
    <row r="14" spans="1:6" ht="17.25" customHeight="1" thickBot="1">
      <c r="A14" s="1"/>
      <c r="B14" s="85">
        <v>44834</v>
      </c>
      <c r="C14" s="85">
        <v>44561</v>
      </c>
      <c r="D14" s="85">
        <f>B14</f>
        <v>44834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37065</v>
      </c>
      <c r="C15" s="76">
        <v>69018</v>
      </c>
      <c r="D15" s="76">
        <v>7611.175705367778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7558</v>
      </c>
      <c r="C16" s="76">
        <v>8410</v>
      </c>
      <c r="D16" s="76">
        <v>1551.9321758593785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29507</v>
      </c>
      <c r="C17" s="76">
        <v>60608</v>
      </c>
      <c r="D17" s="76">
        <v>6059.243529508399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11.56</v>
      </c>
      <c r="C19" s="94">
        <v>7.23</v>
      </c>
      <c r="D19" s="88">
        <v>2.3738103627440754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0.20390176707717822</v>
      </c>
      <c r="C20" s="79">
        <v>0.12184629797322337</v>
      </c>
      <c r="D20" s="79">
        <f>B20</f>
        <v>0.20390176707717822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108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108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58.5" thickBot="1" thickTop="1">
      <c r="A2" s="96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58.5" thickBot="1" thickTop="1">
      <c r="A2" s="96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5" sqref="C15:C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189</v>
      </c>
      <c r="C2" s="1" t="s">
        <v>185</v>
      </c>
      <c r="D2" s="1" t="str">
        <f>B2</f>
        <v>od 01.01.2022
do 30.06.2022</v>
      </c>
      <c r="E2" s="1" t="str">
        <f>C2</f>
        <v>od 01.01.2021
do 30.06.2021</v>
      </c>
    </row>
    <row r="3" spans="1:7" ht="17.25" customHeight="1" thickBot="1" thickTop="1">
      <c r="A3" s="54" t="s">
        <v>5</v>
      </c>
      <c r="B3" s="76">
        <v>562</v>
      </c>
      <c r="C3" s="76">
        <v>1237</v>
      </c>
      <c r="D3" s="76">
        <v>121</v>
      </c>
      <c r="E3" s="76">
        <v>272</v>
      </c>
      <c r="F3" s="86"/>
      <c r="G3" s="71"/>
    </row>
    <row r="4" spans="1:9" ht="17.25" customHeight="1" thickBot="1">
      <c r="A4" s="54" t="s">
        <v>6</v>
      </c>
      <c r="B4" s="76">
        <v>2120</v>
      </c>
      <c r="C4" s="76">
        <v>1715</v>
      </c>
      <c r="D4" s="76">
        <v>457</v>
      </c>
      <c r="E4" s="76">
        <v>377</v>
      </c>
      <c r="F4" s="86"/>
      <c r="G4" s="71"/>
      <c r="I4" s="87"/>
    </row>
    <row r="5" spans="1:9" ht="17.25" customHeight="1" thickBot="1">
      <c r="A5" s="54" t="s">
        <v>183</v>
      </c>
      <c r="B5" s="76">
        <v>-1558</v>
      </c>
      <c r="C5" s="76">
        <v>-478</v>
      </c>
      <c r="D5" s="76">
        <v>-336</v>
      </c>
      <c r="E5" s="76">
        <v>-105</v>
      </c>
      <c r="F5" s="86"/>
      <c r="G5" s="71"/>
      <c r="I5" s="87"/>
    </row>
    <row r="6" spans="1:9" ht="17.25" customHeight="1" thickBot="1">
      <c r="A6" s="54" t="s">
        <v>91</v>
      </c>
      <c r="B6" s="76">
        <v>-1537</v>
      </c>
      <c r="C6" s="76">
        <v>-489</v>
      </c>
      <c r="D6" s="76">
        <v>-331</v>
      </c>
      <c r="E6" s="76">
        <v>-107</v>
      </c>
      <c r="F6" s="86"/>
      <c r="G6" s="71"/>
      <c r="I6" s="87"/>
    </row>
    <row r="7" spans="1:8" ht="17.25" customHeight="1" thickBot="1">
      <c r="A7" s="54" t="s">
        <v>92</v>
      </c>
      <c r="B7" s="76">
        <v>-1425</v>
      </c>
      <c r="C7" s="76">
        <v>-488</v>
      </c>
      <c r="D7" s="76">
        <v>-307</v>
      </c>
      <c r="E7" s="76">
        <v>-107</v>
      </c>
      <c r="F7" s="86"/>
      <c r="G7" s="71"/>
      <c r="H7" s="87"/>
    </row>
    <row r="8" spans="1:7" ht="17.25" customHeight="1" thickBot="1">
      <c r="A8" s="54" t="s">
        <v>93</v>
      </c>
      <c r="B8" s="76">
        <v>-1426</v>
      </c>
      <c r="C8" s="76">
        <v>148</v>
      </c>
      <c r="D8" s="76">
        <v>-307</v>
      </c>
      <c r="E8" s="76">
        <v>33</v>
      </c>
      <c r="F8" s="86"/>
      <c r="G8" s="71"/>
    </row>
    <row r="9" spans="1:7" ht="17.25" customHeight="1" thickBot="1">
      <c r="A9" s="54" t="s">
        <v>11</v>
      </c>
      <c r="B9" s="76">
        <v>1439</v>
      </c>
      <c r="C9" s="76">
        <v>2083</v>
      </c>
      <c r="D9" s="76">
        <v>310</v>
      </c>
      <c r="E9" s="76">
        <v>458</v>
      </c>
      <c r="F9" s="86"/>
      <c r="G9" s="71"/>
    </row>
    <row r="10" spans="1:7" ht="17.25" customHeight="1" thickBot="1">
      <c r="A10" s="54" t="s">
        <v>13</v>
      </c>
      <c r="B10" s="76">
        <v>78</v>
      </c>
      <c r="C10" s="76">
        <v>-2</v>
      </c>
      <c r="D10" s="76">
        <v>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-29312</v>
      </c>
      <c r="C11" s="76">
        <v>-1511</v>
      </c>
      <c r="D11" s="76">
        <v>-6314</v>
      </c>
      <c r="E11" s="76">
        <v>-332</v>
      </c>
      <c r="F11" s="86"/>
      <c r="G11" s="71"/>
    </row>
    <row r="12" spans="1:7" ht="17.25" customHeight="1" thickBot="1">
      <c r="A12" s="54" t="s">
        <v>17</v>
      </c>
      <c r="B12" s="76">
        <f>SUM(B9:B11)</f>
        <v>-27795</v>
      </c>
      <c r="C12" s="76">
        <f>SUM(C9:C11)</f>
        <v>570</v>
      </c>
      <c r="D12" s="76">
        <v>-5987</v>
      </c>
      <c r="E12" s="76">
        <v>125</v>
      </c>
      <c r="F12" s="86"/>
      <c r="G12" s="71"/>
    </row>
    <row r="13" spans="1:7" ht="17.25" customHeight="1" thickBot="1">
      <c r="A13" s="54" t="s">
        <v>22</v>
      </c>
      <c r="B13" s="77">
        <v>-0.56</v>
      </c>
      <c r="C13" s="77">
        <v>0.02</v>
      </c>
      <c r="D13" s="77">
        <v>-0.12</v>
      </c>
      <c r="E13" s="77">
        <v>0</v>
      </c>
      <c r="F13" s="86"/>
      <c r="G13" s="71"/>
    </row>
    <row r="14" spans="1:6" ht="17.25" customHeight="1" thickBot="1">
      <c r="A14" s="1"/>
      <c r="B14" s="85">
        <v>44742</v>
      </c>
      <c r="C14" s="85">
        <v>44561</v>
      </c>
      <c r="D14" s="85">
        <f>B14</f>
        <v>44742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37627</v>
      </c>
      <c r="C15" s="76">
        <v>69018</v>
      </c>
      <c r="D15" s="76">
        <v>8039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7836</v>
      </c>
      <c r="C16" s="76">
        <v>8410</v>
      </c>
      <c r="D16" s="76">
        <v>1674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29791</v>
      </c>
      <c r="C17" s="76">
        <v>60608</v>
      </c>
      <c r="D17" s="76">
        <v>6365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f>B18</f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11.67</v>
      </c>
      <c r="C19" s="94">
        <v>7.23</v>
      </c>
      <c r="D19" s="88">
        <v>2.49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79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:C1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58.5" thickBot="1" thickTop="1">
      <c r="A2" s="96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76.5" customHeight="1" thickBot="1" thickTop="1">
      <c r="A2" s="96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188</v>
      </c>
      <c r="C2" s="1" t="s">
        <v>184</v>
      </c>
      <c r="D2" s="1" t="str">
        <f>B2</f>
        <v>od 01.01.2022
do 31.03.2022</v>
      </c>
      <c r="E2" s="1" t="str">
        <f>C2</f>
        <v>od 01.01.2021
do 31.03.2021</v>
      </c>
    </row>
    <row r="3" spans="1:7" ht="17.25" customHeight="1" thickBot="1" thickTop="1">
      <c r="A3" s="54" t="s">
        <v>5</v>
      </c>
      <c r="B3" s="76">
        <v>283.54556</v>
      </c>
      <c r="C3" s="76">
        <v>663</v>
      </c>
      <c r="D3" s="76">
        <v>61.01427956619039</v>
      </c>
      <c r="E3" s="76">
        <v>145</v>
      </c>
      <c r="F3" s="86"/>
      <c r="G3" s="71"/>
    </row>
    <row r="4" spans="1:9" ht="17.25" customHeight="1" thickBot="1">
      <c r="A4" s="54" t="s">
        <v>6</v>
      </c>
      <c r="B4" s="76">
        <v>942.87596</v>
      </c>
      <c r="C4" s="76">
        <v>1105</v>
      </c>
      <c r="D4" s="76">
        <v>202.89119469788255</v>
      </c>
      <c r="E4" s="76">
        <v>242</v>
      </c>
      <c r="F4" s="86"/>
      <c r="G4" s="71"/>
      <c r="I4" s="87"/>
    </row>
    <row r="5" spans="1:9" ht="17.25" customHeight="1" thickBot="1">
      <c r="A5" s="54" t="s">
        <v>183</v>
      </c>
      <c r="B5" s="76">
        <v>-659.3304</v>
      </c>
      <c r="C5" s="76">
        <v>-442</v>
      </c>
      <c r="D5" s="76">
        <v>-141.8769151316922</v>
      </c>
      <c r="E5" s="76">
        <v>-97</v>
      </c>
      <c r="F5" s="86"/>
      <c r="G5" s="71"/>
      <c r="I5" s="87"/>
    </row>
    <row r="6" spans="1:9" ht="17.25" customHeight="1" thickBot="1">
      <c r="A6" s="54" t="s">
        <v>91</v>
      </c>
      <c r="B6" s="76">
        <v>-634.4788599999999</v>
      </c>
      <c r="C6" s="76">
        <v>-438</v>
      </c>
      <c r="D6" s="76">
        <v>-136.52927784472368</v>
      </c>
      <c r="E6" s="76">
        <v>-96</v>
      </c>
      <c r="F6" s="86"/>
      <c r="G6" s="71"/>
      <c r="I6" s="87"/>
    </row>
    <row r="7" spans="1:8" ht="17.25" customHeight="1" thickBot="1">
      <c r="A7" s="54" t="s">
        <v>92</v>
      </c>
      <c r="B7" s="76">
        <v>-622.34809</v>
      </c>
      <c r="C7" s="76">
        <v>-437</v>
      </c>
      <c r="D7" s="76">
        <v>-133.91893828541916</v>
      </c>
      <c r="E7" s="76">
        <v>-96</v>
      </c>
      <c r="F7" s="86"/>
      <c r="G7" s="71"/>
      <c r="H7" s="87"/>
    </row>
    <row r="8" spans="1:7" ht="17.25" customHeight="1" thickBot="1">
      <c r="A8" s="54" t="s">
        <v>93</v>
      </c>
      <c r="B8" s="76">
        <v>-631.20709</v>
      </c>
      <c r="C8" s="76">
        <v>-418</v>
      </c>
      <c r="D8" s="76">
        <v>-135.8252474608366</v>
      </c>
      <c r="E8" s="76">
        <v>-91</v>
      </c>
      <c r="F8" s="86"/>
      <c r="G8" s="71"/>
    </row>
    <row r="9" spans="1:7" ht="17.25" customHeight="1" thickBot="1">
      <c r="A9" s="54" t="s">
        <v>11</v>
      </c>
      <c r="B9" s="76">
        <v>366</v>
      </c>
      <c r="C9" s="76">
        <v>1187</v>
      </c>
      <c r="D9" s="76">
        <v>78.75710105009468</v>
      </c>
      <c r="E9" s="76">
        <v>260</v>
      </c>
      <c r="F9" s="86"/>
      <c r="G9" s="71"/>
    </row>
    <row r="10" spans="1:7" ht="17.25" customHeight="1" thickBot="1">
      <c r="A10" s="54" t="s">
        <v>13</v>
      </c>
      <c r="B10" s="76">
        <v>83</v>
      </c>
      <c r="C10" s="76">
        <v>0</v>
      </c>
      <c r="D10" s="76">
        <v>17.86021690480289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-29359</v>
      </c>
      <c r="C11" s="76">
        <v>-759</v>
      </c>
      <c r="D11" s="76">
        <v>-6317.567567567567</v>
      </c>
      <c r="E11" s="76">
        <v>-166</v>
      </c>
      <c r="F11" s="86"/>
      <c r="G11" s="71"/>
    </row>
    <row r="12" spans="1:7" ht="17.25" customHeight="1" thickBot="1">
      <c r="A12" s="54" t="s">
        <v>17</v>
      </c>
      <c r="B12" s="76">
        <v>-28910</v>
      </c>
      <c r="C12" s="76">
        <v>428</v>
      </c>
      <c r="D12" s="76">
        <v>-6220.950249612669</v>
      </c>
      <c r="E12" s="76">
        <v>94</v>
      </c>
      <c r="F12" s="86"/>
      <c r="G12" s="71"/>
    </row>
    <row r="13" spans="1:7" ht="17.25" customHeight="1" thickBot="1">
      <c r="A13" s="54" t="s">
        <v>22</v>
      </c>
      <c r="B13" s="77">
        <v>-0.07528315427148384</v>
      </c>
      <c r="C13" s="77">
        <v>-0.05</v>
      </c>
      <c r="D13" s="77">
        <v>-0.0161996802959812</v>
      </c>
      <c r="E13" s="77">
        <v>-0.01</v>
      </c>
      <c r="F13" s="86"/>
      <c r="G13" s="71"/>
    </row>
    <row r="14" spans="1:6" ht="17.25" customHeight="1" thickBot="1">
      <c r="A14" s="1"/>
      <c r="B14" s="85">
        <v>44651</v>
      </c>
      <c r="C14" s="85">
        <v>44561</v>
      </c>
      <c r="D14" s="85">
        <f>B14</f>
        <v>44651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90">
        <v>38636.68078</v>
      </c>
      <c r="C15" s="76">
        <v>69018</v>
      </c>
      <c r="D15" s="90">
        <v>8304.498824288017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90">
        <v>8030.9196</v>
      </c>
      <c r="C16" s="76">
        <v>8410</v>
      </c>
      <c r="D16" s="90">
        <v>1726.1514454594305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90">
        <v>30605.76118</v>
      </c>
      <c r="C17" s="76">
        <v>60608</v>
      </c>
      <c r="D17" s="90">
        <v>6578.347378828587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3.6503047526131738</v>
      </c>
      <c r="C19" s="94">
        <v>7.23</v>
      </c>
      <c r="D19" s="92">
        <v>0.7845899522005747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93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/>
      <c r="B1" s="97" t="s">
        <v>40</v>
      </c>
      <c r="C1" s="98"/>
      <c r="D1" s="97" t="s">
        <v>41</v>
      </c>
      <c r="E1" s="98"/>
    </row>
    <row r="2" spans="1:5" ht="76.5" customHeight="1" thickBot="1" thickTop="1">
      <c r="A2" s="96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100" t="s">
        <v>0</v>
      </c>
      <c r="B1" s="102" t="s">
        <v>108</v>
      </c>
      <c r="C1" s="103"/>
      <c r="D1" s="102" t="s">
        <v>25</v>
      </c>
      <c r="E1" s="104"/>
    </row>
    <row r="2" spans="1:5" s="36" customFormat="1" ht="37.5" thickBot="1">
      <c r="A2" s="101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105">
        <v>17563</v>
      </c>
      <c r="C8" s="105">
        <v>6721</v>
      </c>
      <c r="D8" s="105">
        <v>4157</v>
      </c>
      <c r="E8" s="105">
        <v>1694</v>
      </c>
    </row>
    <row r="9" spans="1:5" ht="15" thickBot="1">
      <c r="A9" s="38" t="s">
        <v>122</v>
      </c>
      <c r="B9" s="106"/>
      <c r="C9" s="106"/>
      <c r="D9" s="106"/>
      <c r="E9" s="106"/>
    </row>
    <row r="10" spans="1:5" ht="14.25">
      <c r="A10" s="39" t="s">
        <v>121</v>
      </c>
      <c r="B10" s="107">
        <v>-261</v>
      </c>
      <c r="C10" s="107">
        <v>-208</v>
      </c>
      <c r="D10" s="107">
        <v>-62</v>
      </c>
      <c r="E10" s="107">
        <v>-52</v>
      </c>
    </row>
    <row r="11" spans="1:5" ht="15" thickBot="1">
      <c r="A11" s="38" t="s">
        <v>123</v>
      </c>
      <c r="B11" s="108"/>
      <c r="C11" s="108"/>
      <c r="D11" s="108"/>
      <c r="E11" s="108"/>
    </row>
    <row r="12" spans="1:5" ht="14.25">
      <c r="A12" s="39" t="s">
        <v>121</v>
      </c>
      <c r="B12" s="105">
        <v>9463</v>
      </c>
      <c r="C12" s="105">
        <v>-4978</v>
      </c>
      <c r="D12" s="105">
        <v>2240</v>
      </c>
      <c r="E12" s="105">
        <v>-1255</v>
      </c>
    </row>
    <row r="13" spans="1:5" ht="15" thickBot="1">
      <c r="A13" s="38" t="s">
        <v>124</v>
      </c>
      <c r="B13" s="106"/>
      <c r="C13" s="106"/>
      <c r="D13" s="106"/>
      <c r="E13" s="106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09" t="s">
        <v>0</v>
      </c>
      <c r="B1" s="102" t="s">
        <v>104</v>
      </c>
      <c r="C1" s="103"/>
      <c r="D1" s="102" t="s">
        <v>25</v>
      </c>
      <c r="E1" s="104"/>
    </row>
    <row r="2" spans="1:5" ht="76.5" customHeight="1" thickBot="1">
      <c r="A2" s="110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11" t="s">
        <v>0</v>
      </c>
      <c r="B1" s="113" t="s">
        <v>1</v>
      </c>
      <c r="C1" s="114"/>
      <c r="D1" s="16"/>
    </row>
    <row r="2" spans="1:4" ht="15" thickBot="1">
      <c r="A2" s="112"/>
      <c r="B2" s="115"/>
      <c r="C2" s="116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100" t="s">
        <v>0</v>
      </c>
      <c r="B1" s="102" t="s">
        <v>108</v>
      </c>
      <c r="C1" s="103"/>
      <c r="D1" s="102" t="s">
        <v>25</v>
      </c>
      <c r="E1" s="103"/>
    </row>
    <row r="2" spans="1:5" ht="76.5" customHeight="1" thickBot="1">
      <c r="A2" s="101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17" t="s">
        <v>0</v>
      </c>
      <c r="B1" s="119" t="s">
        <v>104</v>
      </c>
      <c r="C1" s="120"/>
      <c r="D1" s="121" t="s">
        <v>25</v>
      </c>
      <c r="E1" s="120"/>
    </row>
    <row r="2" spans="1:5" ht="39" thickBot="1">
      <c r="A2" s="118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1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24" t="s">
        <v>0</v>
      </c>
      <c r="B1" s="126" t="s">
        <v>1</v>
      </c>
      <c r="C1" s="127"/>
      <c r="D1" s="128" t="s">
        <v>25</v>
      </c>
      <c r="E1" s="127"/>
    </row>
    <row r="2" spans="1:5" ht="58.5" thickBot="1">
      <c r="A2" s="125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22">
        <v>0.28</v>
      </c>
      <c r="C18" s="122">
        <v>0.14</v>
      </c>
      <c r="D18" s="122">
        <v>0.07</v>
      </c>
      <c r="E18" s="122">
        <v>0.03</v>
      </c>
    </row>
    <row r="19" spans="1:5" ht="15" thickBot="1">
      <c r="A19" s="17" t="s">
        <v>98</v>
      </c>
      <c r="B19" s="123"/>
      <c r="C19" s="123"/>
      <c r="D19" s="123"/>
      <c r="E19" s="123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22">
        <v>4.7</v>
      </c>
      <c r="C21" s="122">
        <v>3.69</v>
      </c>
      <c r="D21" s="122">
        <v>1.17</v>
      </c>
      <c r="E21" s="122">
        <v>0.96</v>
      </c>
    </row>
    <row r="22" spans="1:5" ht="15" thickBot="1">
      <c r="A22" s="17" t="s">
        <v>101</v>
      </c>
      <c r="B22" s="123"/>
      <c r="C22" s="123"/>
      <c r="D22" s="123"/>
      <c r="E22" s="123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1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30" t="s">
        <v>0</v>
      </c>
      <c r="B1" s="132" t="s">
        <v>1</v>
      </c>
      <c r="C1" s="133"/>
      <c r="D1" s="44"/>
    </row>
    <row r="2" spans="1:4" ht="15" thickBot="1">
      <c r="A2" s="131"/>
      <c r="B2" s="134"/>
      <c r="C2" s="135"/>
      <c r="D2" s="44"/>
    </row>
    <row r="3" spans="1:4" ht="40.5" customHeight="1">
      <c r="A3" s="136"/>
      <c r="B3" s="138" t="s">
        <v>76</v>
      </c>
      <c r="C3" s="138" t="s">
        <v>77</v>
      </c>
      <c r="D3" s="129"/>
    </row>
    <row r="4" spans="1:4" ht="15" thickBot="1">
      <c r="A4" s="137"/>
      <c r="B4" s="139"/>
      <c r="C4" s="139"/>
      <c r="D4" s="129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9">
      <selection activeCell="B20" sqref="B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187</v>
      </c>
      <c r="C2" s="1" t="s">
        <v>182</v>
      </c>
      <c r="D2" s="1" t="str">
        <f>B2</f>
        <v>od 01.01.2021
do 31.12.2021</v>
      </c>
      <c r="E2" s="1" t="str">
        <f>C2</f>
        <v>od 01.01.2020
do 31.12.2020</v>
      </c>
    </row>
    <row r="3" spans="1:7" ht="17.25" customHeight="1" thickBot="1" thickTop="1">
      <c r="A3" s="54" t="s">
        <v>5</v>
      </c>
      <c r="B3" s="90">
        <v>1791</v>
      </c>
      <c r="C3" s="76">
        <v>4030</v>
      </c>
      <c r="D3" s="90">
        <v>391</v>
      </c>
      <c r="E3" s="76">
        <v>901</v>
      </c>
      <c r="F3" s="86"/>
      <c r="G3" s="71"/>
    </row>
    <row r="4" spans="1:9" ht="17.25" customHeight="1" thickBot="1">
      <c r="A4" s="54" t="s">
        <v>6</v>
      </c>
      <c r="B4" s="90">
        <v>3451</v>
      </c>
      <c r="C4" s="76">
        <v>6353</v>
      </c>
      <c r="D4" s="90">
        <v>754</v>
      </c>
      <c r="E4" s="76">
        <v>1420</v>
      </c>
      <c r="F4" s="86"/>
      <c r="G4" s="71"/>
      <c r="I4" s="87"/>
    </row>
    <row r="5" spans="1:9" ht="17.25" customHeight="1" thickBot="1">
      <c r="A5" s="54" t="s">
        <v>183</v>
      </c>
      <c r="B5" s="90">
        <v>-1660</v>
      </c>
      <c r="C5" s="76">
        <v>-2323</v>
      </c>
      <c r="D5" s="90">
        <f>-363</f>
        <v>-363</v>
      </c>
      <c r="E5" s="76">
        <v>-519</v>
      </c>
      <c r="F5" s="86"/>
      <c r="G5" s="71"/>
      <c r="I5" s="87"/>
    </row>
    <row r="6" spans="1:9" ht="17.25" customHeight="1" thickBot="1">
      <c r="A6" s="54" t="s">
        <v>91</v>
      </c>
      <c r="B6" s="90">
        <v>-1551</v>
      </c>
      <c r="C6" s="76">
        <v>-2293</v>
      </c>
      <c r="D6" s="90">
        <f>-339</f>
        <v>-339</v>
      </c>
      <c r="E6" s="76">
        <v>-512</v>
      </c>
      <c r="F6" s="86"/>
      <c r="G6" s="71"/>
      <c r="I6" s="87"/>
    </row>
    <row r="7" spans="1:8" ht="17.25" customHeight="1" thickBot="1">
      <c r="A7" s="54" t="s">
        <v>92</v>
      </c>
      <c r="B7" s="90">
        <f>-1535</f>
        <v>-1535</v>
      </c>
      <c r="C7" s="76">
        <v>-2140</v>
      </c>
      <c r="D7" s="90">
        <f>-335</f>
        <v>-335</v>
      </c>
      <c r="E7" s="76">
        <v>-478</v>
      </c>
      <c r="F7" s="86"/>
      <c r="G7" s="71"/>
      <c r="H7" s="87"/>
    </row>
    <row r="8" spans="1:7" ht="17.25" customHeight="1" thickBot="1">
      <c r="A8" s="54" t="s">
        <v>93</v>
      </c>
      <c r="B8" s="90">
        <f>-609</f>
        <v>-609</v>
      </c>
      <c r="C8" s="76">
        <v>-3844</v>
      </c>
      <c r="D8" s="90">
        <f>-133</f>
        <v>-133</v>
      </c>
      <c r="E8" s="76">
        <v>-859</v>
      </c>
      <c r="F8" s="86"/>
      <c r="G8" s="71"/>
    </row>
    <row r="9" spans="1:7" ht="17.25" customHeight="1" thickBot="1">
      <c r="A9" s="54" t="s">
        <v>11</v>
      </c>
      <c r="B9" s="90">
        <v>38277</v>
      </c>
      <c r="C9" s="76">
        <v>4608</v>
      </c>
      <c r="D9" s="90">
        <v>8362</v>
      </c>
      <c r="E9" s="76">
        <v>1030</v>
      </c>
      <c r="F9" s="86"/>
      <c r="G9" s="71"/>
    </row>
    <row r="10" spans="1:7" ht="17.25" customHeight="1" thickBot="1">
      <c r="A10" s="54" t="s">
        <v>13</v>
      </c>
      <c r="B10" s="90">
        <v>-14</v>
      </c>
      <c r="C10" s="76">
        <v>-11</v>
      </c>
      <c r="D10" s="90">
        <f>-3</f>
        <v>-3</v>
      </c>
      <c r="E10" s="76">
        <v>-2</v>
      </c>
      <c r="F10" s="86"/>
      <c r="G10" s="71"/>
    </row>
    <row r="11" spans="1:7" ht="17.25" customHeight="1" thickBot="1">
      <c r="A11" s="54" t="s">
        <v>15</v>
      </c>
      <c r="B11" s="90">
        <f>-2402</f>
        <v>-2402</v>
      </c>
      <c r="C11" s="76">
        <v>-21100</v>
      </c>
      <c r="D11" s="90">
        <f>-525</f>
        <v>-525</v>
      </c>
      <c r="E11" s="76">
        <v>-4716</v>
      </c>
      <c r="F11" s="86"/>
      <c r="G11" s="71"/>
    </row>
    <row r="12" spans="1:7" ht="17.25" customHeight="1" thickBot="1">
      <c r="A12" s="54" t="s">
        <v>17</v>
      </c>
      <c r="B12" s="90">
        <v>35861</v>
      </c>
      <c r="C12" s="76">
        <v>-16503</v>
      </c>
      <c r="D12" s="90">
        <v>7834</v>
      </c>
      <c r="E12" s="76">
        <v>-3689</v>
      </c>
      <c r="F12" s="86"/>
      <c r="G12" s="71"/>
    </row>
    <row r="13" spans="1:7" ht="17.25" customHeight="1" thickBot="1">
      <c r="A13" s="54" t="s">
        <v>22</v>
      </c>
      <c r="B13" s="91">
        <f>-(0.07)</f>
        <v>-0.07</v>
      </c>
      <c r="C13" s="77">
        <v>-0.46</v>
      </c>
      <c r="D13" s="91">
        <f>-(0.02)</f>
        <v>-0.02</v>
      </c>
      <c r="E13" s="77">
        <v>-0.1</v>
      </c>
      <c r="F13" s="86"/>
      <c r="G13" s="71"/>
    </row>
    <row r="14" spans="1:6" ht="17.25" customHeight="1" thickBot="1">
      <c r="A14" s="1"/>
      <c r="B14" s="85">
        <v>44561</v>
      </c>
      <c r="C14" s="85">
        <v>44196</v>
      </c>
      <c r="D14" s="85">
        <f>B14</f>
        <v>44561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69018</v>
      </c>
      <c r="C15" s="76">
        <v>103555</v>
      </c>
      <c r="D15" s="90">
        <v>15006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8410</v>
      </c>
      <c r="C16" s="76">
        <v>42338</v>
      </c>
      <c r="D16" s="90">
        <v>1828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60608</v>
      </c>
      <c r="C17" s="76">
        <v>61217</v>
      </c>
      <c r="D17" s="90">
        <v>13177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7.23</v>
      </c>
      <c r="C19" s="78">
        <v>7.3</v>
      </c>
      <c r="D19" s="92">
        <v>1.5716553129006001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0.12184629797322337</v>
      </c>
      <c r="C20" s="79">
        <v>0.41</v>
      </c>
      <c r="D20" s="93">
        <f>B20</f>
        <v>0.12184629797322337</v>
      </c>
      <c r="E20" s="82">
        <f>C20</f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186</v>
      </c>
      <c r="C2" s="1" t="s">
        <v>181</v>
      </c>
      <c r="D2" s="1" t="str">
        <f>B2</f>
        <v>od 01.01.2021
do 30.09.2021</v>
      </c>
      <c r="E2" s="1" t="str">
        <f>C2</f>
        <v>od 01.01.2020
do 30.09.2020</v>
      </c>
    </row>
    <row r="3" spans="1:7" ht="17.25" customHeight="1" thickBot="1" thickTop="1">
      <c r="A3" s="54" t="s">
        <v>5</v>
      </c>
      <c r="B3" s="90">
        <v>1605.92974</v>
      </c>
      <c r="C3" s="76">
        <v>2974</v>
      </c>
      <c r="D3" s="90">
        <v>352.29431926759355</v>
      </c>
      <c r="E3" s="76">
        <v>670</v>
      </c>
      <c r="F3" s="86"/>
      <c r="G3" s="71"/>
    </row>
    <row r="4" spans="1:9" ht="17.25" customHeight="1" thickBot="1">
      <c r="A4" s="54" t="s">
        <v>6</v>
      </c>
      <c r="B4" s="90">
        <v>2503.46644</v>
      </c>
      <c r="C4" s="76">
        <v>4800</v>
      </c>
      <c r="D4" s="90">
        <v>549.1877903008794</v>
      </c>
      <c r="E4" s="76">
        <v>1081</v>
      </c>
      <c r="F4" s="86"/>
      <c r="G4" s="71"/>
      <c r="I4" s="87"/>
    </row>
    <row r="5" spans="1:9" ht="17.25" customHeight="1" thickBot="1">
      <c r="A5" s="54" t="s">
        <v>183</v>
      </c>
      <c r="B5" s="90">
        <v>-897.5367</v>
      </c>
      <c r="C5" s="76">
        <v>-1826</v>
      </c>
      <c r="D5" s="90">
        <v>-196.89347103328586</v>
      </c>
      <c r="E5" s="76">
        <v>-411</v>
      </c>
      <c r="F5" s="86"/>
      <c r="G5" s="71"/>
      <c r="I5" s="87"/>
    </row>
    <row r="6" spans="1:9" ht="17.25" customHeight="1" thickBot="1">
      <c r="A6" s="54" t="s">
        <v>91</v>
      </c>
      <c r="B6" s="90">
        <v>-854.58948</v>
      </c>
      <c r="C6" s="76">
        <v>-1843</v>
      </c>
      <c r="D6" s="90">
        <v>-187.47209894116958</v>
      </c>
      <c r="E6" s="76">
        <v>-415</v>
      </c>
      <c r="F6" s="86"/>
      <c r="G6" s="71"/>
      <c r="I6" s="87"/>
    </row>
    <row r="7" spans="1:8" ht="17.25" customHeight="1" thickBot="1">
      <c r="A7" s="54" t="s">
        <v>92</v>
      </c>
      <c r="B7" s="90">
        <v>-854.18769</v>
      </c>
      <c r="C7" s="76">
        <v>-1692</v>
      </c>
      <c r="D7" s="90">
        <v>-187.38395789052902</v>
      </c>
      <c r="E7" s="76">
        <v>-381</v>
      </c>
      <c r="F7" s="86"/>
      <c r="G7" s="71"/>
      <c r="H7" s="87"/>
    </row>
    <row r="8" spans="1:7" ht="17.25" customHeight="1" thickBot="1">
      <c r="A8" s="54" t="s">
        <v>93</v>
      </c>
      <c r="B8" s="90">
        <v>290.26631</v>
      </c>
      <c r="C8" s="76">
        <v>-3596</v>
      </c>
      <c r="D8" s="90">
        <v>63.675993750365606</v>
      </c>
      <c r="E8" s="76">
        <v>-810</v>
      </c>
      <c r="F8" s="86"/>
      <c r="G8" s="71"/>
    </row>
    <row r="9" spans="1:7" ht="17.25" customHeight="1" thickBot="1">
      <c r="A9" s="54" t="s">
        <v>11</v>
      </c>
      <c r="B9" s="90">
        <v>38644</v>
      </c>
      <c r="C9" s="76">
        <v>3641</v>
      </c>
      <c r="D9" s="90">
        <v>8477.37066864263</v>
      </c>
      <c r="E9" s="76">
        <v>820</v>
      </c>
      <c r="F9" s="86"/>
      <c r="G9" s="71"/>
    </row>
    <row r="10" spans="1:7" ht="17.25" customHeight="1" thickBot="1">
      <c r="A10" s="54" t="s">
        <v>13</v>
      </c>
      <c r="B10" s="90">
        <v>-9</v>
      </c>
      <c r="C10" s="76">
        <v>-2</v>
      </c>
      <c r="D10" s="90">
        <v>-1.974338474738217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90">
        <v>-2036</v>
      </c>
      <c r="C11" s="76">
        <v>-20195</v>
      </c>
      <c r="D11" s="90">
        <v>-446.6392371741122</v>
      </c>
      <c r="E11" s="76">
        <v>-4546</v>
      </c>
      <c r="F11" s="86"/>
      <c r="G11" s="71"/>
    </row>
    <row r="12" spans="1:7" ht="17.25" customHeight="1" thickBot="1">
      <c r="A12" s="54" t="s">
        <v>17</v>
      </c>
      <c r="B12" s="90">
        <v>36599</v>
      </c>
      <c r="C12" s="76">
        <v>-16556</v>
      </c>
      <c r="D12" s="90">
        <v>8028.757092993779</v>
      </c>
      <c r="E12" s="76">
        <v>-3727</v>
      </c>
      <c r="F12" s="86"/>
      <c r="G12" s="71"/>
    </row>
    <row r="13" spans="1:7" ht="17.25" customHeight="1" thickBot="1">
      <c r="A13" s="54" t="s">
        <v>22</v>
      </c>
      <c r="B13" s="91">
        <v>0.03461964186039855</v>
      </c>
      <c r="C13" s="77">
        <v>-0.43</v>
      </c>
      <c r="D13" s="91">
        <v>0.007594543434071401</v>
      </c>
      <c r="E13" s="77">
        <v>-0.1</v>
      </c>
      <c r="F13" s="86"/>
      <c r="G13" s="71"/>
    </row>
    <row r="14" spans="1:6" ht="17.25" customHeight="1" thickBot="1">
      <c r="A14" s="1"/>
      <c r="B14" s="85">
        <v>44469</v>
      </c>
      <c r="C14" s="85">
        <v>44196</v>
      </c>
      <c r="D14" s="85">
        <f>B14</f>
        <v>44469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82747.76324</v>
      </c>
      <c r="C15" s="76">
        <v>103555</v>
      </c>
      <c r="D15" s="90">
        <v>17860.899920136413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21241</v>
      </c>
      <c r="C16" s="76">
        <v>42338</v>
      </c>
      <c r="D16" s="90">
        <v>4584.694003755747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61507.33439</v>
      </c>
      <c r="C17" s="76">
        <v>61217</v>
      </c>
      <c r="D17" s="90">
        <v>13276.205916380668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7.335890577068952</v>
      </c>
      <c r="C19" s="78">
        <v>7.3</v>
      </c>
      <c r="D19" s="92">
        <v>1.5834338269915067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93">
        <v>0.25668885802259905</v>
      </c>
      <c r="C20" s="79">
        <v>0.41</v>
      </c>
      <c r="D20" s="93"/>
      <c r="E20" s="82"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185</v>
      </c>
      <c r="C2" s="1" t="s">
        <v>180</v>
      </c>
      <c r="D2" s="1" t="str">
        <f>B2</f>
        <v>od 01.01.2021
do 30.06.2021</v>
      </c>
      <c r="E2" s="1" t="str">
        <f>C2</f>
        <v>od 01.01.2020
do 30.06.2020</v>
      </c>
    </row>
    <row r="3" spans="1:7" ht="17.25" customHeight="1" thickBot="1" thickTop="1">
      <c r="A3" s="54" t="s">
        <v>5</v>
      </c>
      <c r="B3" s="76">
        <v>1237</v>
      </c>
      <c r="C3" s="76">
        <v>2247</v>
      </c>
      <c r="D3" s="76">
        <v>272</v>
      </c>
      <c r="E3" s="76">
        <v>506</v>
      </c>
      <c r="F3" s="86"/>
      <c r="G3" s="71"/>
    </row>
    <row r="4" spans="1:9" ht="17.25" customHeight="1" thickBot="1">
      <c r="A4" s="54" t="s">
        <v>6</v>
      </c>
      <c r="B4" s="76">
        <v>1715</v>
      </c>
      <c r="C4" s="76">
        <v>3490</v>
      </c>
      <c r="D4" s="76">
        <v>377</v>
      </c>
      <c r="E4" s="76">
        <v>786</v>
      </c>
      <c r="F4" s="86"/>
      <c r="G4" s="71"/>
      <c r="I4" s="87"/>
    </row>
    <row r="5" spans="1:9" ht="17.25" customHeight="1" thickBot="1">
      <c r="A5" s="54" t="s">
        <v>183</v>
      </c>
      <c r="B5" s="76">
        <v>-478</v>
      </c>
      <c r="C5" s="76">
        <v>-1243</v>
      </c>
      <c r="D5" s="76">
        <v>-105</v>
      </c>
      <c r="E5" s="76">
        <v>-280</v>
      </c>
      <c r="F5" s="86"/>
      <c r="G5" s="71"/>
      <c r="I5" s="87"/>
    </row>
    <row r="6" spans="1:9" ht="17.25" customHeight="1" thickBot="1">
      <c r="A6" s="54" t="s">
        <v>91</v>
      </c>
      <c r="B6" s="76">
        <v>-489</v>
      </c>
      <c r="C6" s="76">
        <v>-1258</v>
      </c>
      <c r="D6" s="76">
        <v>-107</v>
      </c>
      <c r="E6" s="76">
        <v>-283</v>
      </c>
      <c r="F6" s="86"/>
      <c r="G6" s="71"/>
      <c r="I6" s="87"/>
    </row>
    <row r="7" spans="1:8" ht="17.25" customHeight="1" thickBot="1">
      <c r="A7" s="54" t="s">
        <v>92</v>
      </c>
      <c r="B7" s="76">
        <v>-489</v>
      </c>
      <c r="C7" s="76">
        <v>-1105</v>
      </c>
      <c r="D7" s="76">
        <v>-107</v>
      </c>
      <c r="E7" s="76">
        <v>-249</v>
      </c>
      <c r="F7" s="86"/>
      <c r="G7" s="71"/>
      <c r="H7" s="87"/>
    </row>
    <row r="8" spans="1:7" ht="17.25" customHeight="1" thickBot="1">
      <c r="A8" s="54" t="s">
        <v>93</v>
      </c>
      <c r="B8" s="76">
        <v>148</v>
      </c>
      <c r="C8" s="76">
        <v>-983</v>
      </c>
      <c r="D8" s="76">
        <v>33</v>
      </c>
      <c r="E8" s="76">
        <v>-221</v>
      </c>
      <c r="F8" s="86"/>
      <c r="G8" s="71"/>
    </row>
    <row r="9" spans="1:7" ht="17.25" customHeight="1" thickBot="1">
      <c r="A9" s="54" t="s">
        <v>11</v>
      </c>
      <c r="B9" s="76">
        <v>2083</v>
      </c>
      <c r="C9" s="76">
        <v>3170</v>
      </c>
      <c r="D9" s="76">
        <v>458</v>
      </c>
      <c r="E9" s="76">
        <v>714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-1511</v>
      </c>
      <c r="C11" s="76">
        <v>-19301</v>
      </c>
      <c r="D11" s="76">
        <v>-332</v>
      </c>
      <c r="E11" s="76">
        <v>-4346</v>
      </c>
      <c r="F11" s="86"/>
      <c r="G11" s="71"/>
    </row>
    <row r="12" spans="1:7" ht="17.25" customHeight="1" thickBot="1">
      <c r="A12" s="54" t="s">
        <v>17</v>
      </c>
      <c r="B12" s="76">
        <v>570</v>
      </c>
      <c r="C12" s="76">
        <v>-16133</v>
      </c>
      <c r="D12" s="76">
        <v>125</v>
      </c>
      <c r="E12" s="76">
        <v>-3633</v>
      </c>
      <c r="F12" s="86"/>
      <c r="G12" s="71"/>
    </row>
    <row r="13" spans="1:7" ht="17.25" customHeight="1" thickBot="1">
      <c r="A13" s="54" t="s">
        <v>22</v>
      </c>
      <c r="B13" s="77">
        <v>0.02</v>
      </c>
      <c r="C13" s="77">
        <v>-0.12</v>
      </c>
      <c r="D13" s="77">
        <v>0</v>
      </c>
      <c r="E13" s="77">
        <v>-0.03</v>
      </c>
      <c r="F13" s="86"/>
      <c r="G13" s="71"/>
    </row>
    <row r="14" spans="1:6" ht="17.25" customHeight="1" thickBot="1">
      <c r="A14" s="1"/>
      <c r="B14" s="85">
        <v>44377</v>
      </c>
      <c r="C14" s="85">
        <v>44196</v>
      </c>
      <c r="D14" s="85">
        <f>B14</f>
        <v>44377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96049</v>
      </c>
      <c r="C15" s="76">
        <v>103555</v>
      </c>
      <c r="D15" s="76">
        <v>21246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34684</v>
      </c>
      <c r="C16" s="76">
        <v>42338</v>
      </c>
      <c r="D16" s="76">
        <v>7672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61365</v>
      </c>
      <c r="C17" s="76">
        <v>61217</v>
      </c>
      <c r="D17" s="76">
        <v>13574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7.3</v>
      </c>
      <c r="D19" s="88">
        <v>1.6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0.36</v>
      </c>
      <c r="C20" s="79">
        <v>0.41</v>
      </c>
      <c r="D20" s="79">
        <f>B20</f>
        <v>0.36</v>
      </c>
      <c r="E20" s="82"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184</v>
      </c>
      <c r="C2" s="1" t="s">
        <v>178</v>
      </c>
      <c r="D2" s="1" t="str">
        <f>B2</f>
        <v>od 01.01.2021
do 31.03.2021</v>
      </c>
      <c r="E2" s="1" t="str">
        <f>C2</f>
        <v>od 01.01.2020
do 31.03.2020</v>
      </c>
    </row>
    <row r="3" spans="1:7" ht="17.25" customHeight="1" thickBot="1" thickTop="1">
      <c r="A3" s="54" t="s">
        <v>5</v>
      </c>
      <c r="B3" s="76">
        <v>663</v>
      </c>
      <c r="C3" s="76">
        <v>1575</v>
      </c>
      <c r="D3" s="76">
        <v>145</v>
      </c>
      <c r="E3" s="76">
        <v>358</v>
      </c>
      <c r="F3" s="86"/>
      <c r="G3" s="71"/>
    </row>
    <row r="4" spans="1:9" ht="17.25" customHeight="1" thickBot="1">
      <c r="A4" s="54" t="s">
        <v>6</v>
      </c>
      <c r="B4" s="76">
        <v>1105</v>
      </c>
      <c r="C4" s="76">
        <v>2012</v>
      </c>
      <c r="D4" s="76">
        <v>242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v>-442</v>
      </c>
      <c r="C5" s="76">
        <v>-437</v>
      </c>
      <c r="D5" s="76">
        <v>-97</v>
      </c>
      <c r="E5" s="76">
        <v>-99</v>
      </c>
      <c r="F5" s="86"/>
      <c r="G5" s="71"/>
      <c r="I5" s="87"/>
    </row>
    <row r="6" spans="1:9" ht="17.25" customHeight="1" thickBot="1">
      <c r="A6" s="54" t="s">
        <v>91</v>
      </c>
      <c r="B6" s="76">
        <v>-438</v>
      </c>
      <c r="C6" s="76">
        <v>-452</v>
      </c>
      <c r="D6" s="76">
        <v>-96</v>
      </c>
      <c r="E6" s="76">
        <v>-103</v>
      </c>
      <c r="F6" s="86"/>
      <c r="G6" s="71"/>
      <c r="I6" s="87"/>
    </row>
    <row r="7" spans="1:8" ht="17.25" customHeight="1" thickBot="1">
      <c r="A7" s="54" t="s">
        <v>92</v>
      </c>
      <c r="B7" s="76">
        <v>-437</v>
      </c>
      <c r="C7" s="76">
        <v>-335</v>
      </c>
      <c r="D7" s="76">
        <v>-96</v>
      </c>
      <c r="E7" s="76">
        <v>-76</v>
      </c>
      <c r="F7" s="86"/>
      <c r="G7" s="71"/>
      <c r="H7" s="87"/>
    </row>
    <row r="8" spans="1:7" ht="17.25" customHeight="1" thickBot="1">
      <c r="A8" s="54" t="s">
        <v>93</v>
      </c>
      <c r="B8" s="76">
        <v>-418</v>
      </c>
      <c r="C8" s="76">
        <v>-353</v>
      </c>
      <c r="D8" s="76">
        <v>-91</v>
      </c>
      <c r="E8" s="76">
        <v>-80</v>
      </c>
      <c r="F8" s="86"/>
      <c r="G8" s="71"/>
    </row>
    <row r="9" spans="1:7" ht="17.25" customHeight="1" thickBot="1">
      <c r="A9" s="54" t="s">
        <v>11</v>
      </c>
      <c r="B9" s="76">
        <v>1187</v>
      </c>
      <c r="C9" s="76">
        <v>1429</v>
      </c>
      <c r="D9" s="76">
        <v>260</v>
      </c>
      <c r="E9" s="76">
        <v>325</v>
      </c>
      <c r="F9" s="86"/>
      <c r="G9" s="71"/>
    </row>
    <row r="10" spans="1:7" ht="17.25" customHeight="1" thickBot="1">
      <c r="A10" s="54" t="s">
        <v>13</v>
      </c>
      <c r="B10" s="76">
        <v>0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-759</v>
      </c>
      <c r="C11" s="76">
        <v>-857</v>
      </c>
      <c r="D11" s="76">
        <v>-166</v>
      </c>
      <c r="E11" s="76">
        <v>-195</v>
      </c>
      <c r="F11" s="86"/>
      <c r="G11" s="71"/>
    </row>
    <row r="12" spans="1:7" ht="17.25" customHeight="1" thickBot="1">
      <c r="A12" s="54" t="s">
        <v>17</v>
      </c>
      <c r="B12" s="76">
        <v>428</v>
      </c>
      <c r="C12" s="76">
        <v>570</v>
      </c>
      <c r="D12" s="76">
        <v>94</v>
      </c>
      <c r="E12" s="76">
        <v>130</v>
      </c>
      <c r="F12" s="86"/>
      <c r="G12" s="71"/>
    </row>
    <row r="13" spans="1:7" ht="17.25" customHeight="1" thickBot="1">
      <c r="A13" s="54" t="s">
        <v>22</v>
      </c>
      <c r="B13" s="77">
        <f>-0.05</f>
        <v>-0.05</v>
      </c>
      <c r="C13" s="77">
        <v>-0.04</v>
      </c>
      <c r="D13" s="77">
        <v>-0.01</v>
      </c>
      <c r="E13" s="77">
        <v>-0.01</v>
      </c>
      <c r="F13" s="86"/>
      <c r="G13" s="71"/>
    </row>
    <row r="14" spans="1:6" ht="17.25" customHeight="1" thickBot="1">
      <c r="A14" s="1"/>
      <c r="B14" s="85">
        <v>44286</v>
      </c>
      <c r="C14" s="85">
        <v>44196</v>
      </c>
      <c r="D14" s="85">
        <f>B14</f>
        <v>44286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99536</v>
      </c>
      <c r="C15" s="76">
        <v>103555</v>
      </c>
      <c r="D15" s="76">
        <v>21358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38737</v>
      </c>
      <c r="C16" s="76">
        <v>42338</v>
      </c>
      <c r="D16" s="76">
        <v>8312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60799</v>
      </c>
      <c r="C17" s="76">
        <v>61217</v>
      </c>
      <c r="D17" s="76">
        <v>13046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7.25</v>
      </c>
      <c r="C19" s="78">
        <v>7.3</v>
      </c>
      <c r="D19" s="83">
        <v>1.56</v>
      </c>
      <c r="E19" s="84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0.389</v>
      </c>
      <c r="C20" s="79">
        <v>0.409</v>
      </c>
      <c r="D20" s="79">
        <f>B20</f>
        <v>0.389</v>
      </c>
      <c r="E20" s="82"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0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2023-03-22T14:43:12Z</dcterms:modified>
  <cp:category/>
  <cp:version/>
  <cp:contentType/>
  <cp:contentStatus/>
</cp:coreProperties>
</file>